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0" windowWidth="29040" windowHeight="1230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<sst xmlns="http://schemas.openxmlformats.org/spreadsheetml/2006/main" count="62" uniqueCount="45">
  <si>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LOT 5000</t>
  </si>
  <si>
    <t>верхняя одежда</t>
  </si>
  <si>
    <t>Shirts</t>
  </si>
  <si>
    <t>T-Shirts</t>
  </si>
  <si>
    <t>футболки</t>
  </si>
  <si>
    <t>аксессуары</t>
  </si>
  <si>
    <t>Total</t>
  </si>
  <si>
    <t>!!! A lot composition may variate a little!!!</t>
  </si>
  <si>
    <t>рубашки</t>
  </si>
  <si>
    <t>Dresses</t>
  </si>
  <si>
    <t>Skirts</t>
  </si>
  <si>
    <t>Юбки</t>
  </si>
  <si>
    <t>Платья</t>
  </si>
  <si>
    <t>трикотаж</t>
  </si>
  <si>
    <t>Knitwear</t>
  </si>
  <si>
    <t>women</t>
  </si>
  <si>
    <t>m</t>
  </si>
  <si>
    <t>w</t>
  </si>
  <si>
    <t>k</t>
  </si>
  <si>
    <t>men</t>
  </si>
  <si>
    <t>wom</t>
  </si>
  <si>
    <t>kids</t>
  </si>
  <si>
    <t>% m</t>
  </si>
  <si>
    <t>% w</t>
  </si>
  <si>
    <t>% k</t>
  </si>
  <si>
    <t>Leggings</t>
  </si>
  <si>
    <t>Легинсы</t>
  </si>
  <si>
    <t>Шорты</t>
  </si>
  <si>
    <t>MIX 100</t>
  </si>
  <si>
    <t>Men</t>
  </si>
  <si>
    <t>Women</t>
  </si>
  <si>
    <t>Kids</t>
  </si>
  <si>
    <t>TOTAL:</t>
  </si>
  <si>
    <t>MIX 250</t>
  </si>
  <si>
    <t>Wom</t>
  </si>
  <si>
    <t>Accessoires (Jewellery, Belts, Purses, Socks, Neckerchiefs)</t>
  </si>
  <si>
    <t>MIX 500</t>
  </si>
  <si>
    <t>MIX 1500</t>
  </si>
  <si>
    <t>Bags</t>
  </si>
  <si>
    <t>Shorts</t>
  </si>
  <si>
    <t>Сумки</t>
  </si>
  <si>
    <t>Outer garments</t>
  </si>
  <si>
    <t>Trousers</t>
  </si>
  <si>
    <t>брюки</t>
  </si>
  <si>
    <t>Z*** Mix Men15,73 % WOM 55,13 % KIDS 29,14 % AW 15/16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</si>
</sst>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10" fontId="0" fillId="33" borderId="12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35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10" fontId="0" fillId="2" borderId="12" xfId="0" applyNumberFormat="1" applyFill="1" applyBorder="1" applyAlignment="1">
      <alignment/>
    </xf>
    <xf numFmtId="0" fontId="35" fillId="0" borderId="0" xfId="0" applyFont="1" applyAlignment="1">
      <alignment/>
    </xf>
    <xf numFmtId="0" fontId="0" fillId="0" borderId="12" xfId="0" applyBorder="1" applyAlignment="1">
      <alignment wrapText="1"/>
    </xf>
    <xf numFmtId="14" fontId="0" fillId="0" borderId="0" xfId="0" applyNumberFormat="1" applyAlignment="1">
      <alignment/>
    </xf>
    <xf numFmtId="10" fontId="0" fillId="2" borderId="13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12" xfId="0" applyFill="1" applyBorder="1" applyAlignment="1">
      <alignment/>
    </xf>
    <xf numFmtId="10" fontId="0" fillId="33" borderId="14" xfId="0" applyNumberFormat="1" applyFill="1" applyBorder="1" applyAlignment="1">
      <alignment/>
    </xf>
    <xf numFmtId="0" fontId="35" fillId="2" borderId="11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Alignment="1">
      <alignment/>
    </xf>
    <xf numFmtId="1" fontId="35" fillId="33" borderId="15" xfId="0" applyNumberFormat="1" applyFont="1" applyFill="1" applyBorder="1" applyAlignment="1">
      <alignment/>
    </xf>
    <xf numFmtId="1" fontId="35" fillId="33" borderId="16" xfId="0" applyNumberFormat="1" applyFont="1" applyFill="1" applyBorder="1" applyAlignment="1">
      <alignment/>
    </xf>
    <xf numFmtId="1" fontId="35" fillId="33" borderId="13" xfId="0" applyNumberFormat="1" applyFont="1" applyFill="1" applyBorder="1" applyAlignment="1">
      <alignment/>
    </xf>
    <xf numFmtId="1" fontId="35" fillId="33" borderId="12" xfId="0" applyNumberFormat="1" applyFont="1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B20" sqref="B20"/>
    </sheetView>
  </sheetViews>
  <sheetFormatPr defaultColWidth="9.00390625" defaultRowHeight="15.75"/>
  <cols>
    <col min="1" max="1" width="23.375" style="0" customWidth="1"/>
    <col min="2" max="2" width="22.50390625" style="0" customWidth="1"/>
    <col min="3" max="3" width="15.375" style="0" customWidth="1"/>
    <col min="4" max="4" width="13.625" style="0" hidden="1" customWidth="1"/>
    <col min="5" max="5" width="13.00390625" style="0" hidden="1" customWidth="1"/>
    <col min="6" max="6" width="16.875" style="0" hidden="1" customWidth="1"/>
    <col min="7" max="7" width="10.00390625" style="0" customWidth="1"/>
    <col min="8" max="9" width="8.125" style="0" customWidth="1"/>
    <col min="10" max="10" width="8.625" style="0" customWidth="1"/>
    <col min="11" max="11" width="8.125" style="0" customWidth="1"/>
    <col min="12" max="12" width="8.625" style="0" customWidth="1"/>
    <col min="13" max="13" width="9.375" style="0" customWidth="1"/>
    <col min="14" max="14" width="9.50390625" style="0" customWidth="1"/>
    <col min="15" max="15" width="8.50390625" style="0" customWidth="1"/>
    <col min="16" max="16" width="9.00390625" style="0" hidden="1" customWidth="1"/>
    <col min="17" max="16384" width="11.00390625" style="0" customWidth="1"/>
  </cols>
  <sheetData>
    <row r="1" spans="1:26" ht="23.25">
      <c r="A1" s="1" t="s">
        <v>44</v>
      </c>
      <c r="B1" s="1"/>
      <c r="C1" s="2"/>
      <c r="D1" s="2"/>
      <c r="E1" s="2"/>
      <c r="F1" s="2"/>
      <c r="G1" s="2"/>
      <c r="H1" s="3"/>
      <c r="I1" s="21"/>
      <c r="J1" s="29" t="s">
        <v>28</v>
      </c>
      <c r="K1" s="30"/>
      <c r="L1" s="30"/>
      <c r="M1" s="29" t="s">
        <v>33</v>
      </c>
      <c r="N1" s="30"/>
      <c r="O1" s="31"/>
      <c r="P1" s="4"/>
      <c r="Q1" s="33"/>
      <c r="R1" s="33"/>
      <c r="S1" s="27"/>
      <c r="T1" s="27" t="s">
        <v>16</v>
      </c>
      <c r="U1" s="27" t="s">
        <v>17</v>
      </c>
      <c r="V1" s="27" t="s">
        <v>18</v>
      </c>
      <c r="W1" s="27"/>
      <c r="X1" s="27"/>
      <c r="Y1" s="33"/>
      <c r="Z1" s="33"/>
    </row>
    <row r="2" spans="1:26" ht="15.75">
      <c r="A2" s="11" t="s">
        <v>15</v>
      </c>
      <c r="B2" s="11"/>
      <c r="C2" s="11"/>
      <c r="D2" s="12" t="s">
        <v>19</v>
      </c>
      <c r="E2" s="12" t="s">
        <v>20</v>
      </c>
      <c r="F2" s="12" t="s">
        <v>21</v>
      </c>
      <c r="G2" s="12" t="s">
        <v>22</v>
      </c>
      <c r="H2" s="13" t="s">
        <v>23</v>
      </c>
      <c r="I2" s="17" t="s">
        <v>24</v>
      </c>
      <c r="J2" s="22" t="s">
        <v>29</v>
      </c>
      <c r="K2" s="23" t="s">
        <v>30</v>
      </c>
      <c r="L2" s="23" t="s">
        <v>31</v>
      </c>
      <c r="M2" s="22" t="s">
        <v>29</v>
      </c>
      <c r="N2" s="22" t="s">
        <v>34</v>
      </c>
      <c r="O2" s="22" t="s">
        <v>31</v>
      </c>
      <c r="P2" s="11" t="s">
        <v>0</v>
      </c>
      <c r="Q2" s="33"/>
      <c r="R2" s="33"/>
      <c r="S2" s="27"/>
      <c r="T2" s="27">
        <v>4300</v>
      </c>
      <c r="U2" s="27">
        <v>15069</v>
      </c>
      <c r="V2" s="27">
        <v>7966</v>
      </c>
      <c r="W2" s="27">
        <f>SUM(T2:V2)</f>
        <v>27335</v>
      </c>
      <c r="X2" s="27"/>
      <c r="Y2" s="33"/>
      <c r="Z2" s="33"/>
    </row>
    <row r="3" spans="1:26" ht="15.75">
      <c r="A3" s="5" t="s">
        <v>41</v>
      </c>
      <c r="B3" s="5">
        <f>SUM(D3+E3+F3)</f>
        <v>2782</v>
      </c>
      <c r="C3" s="5" t="s">
        <v>1</v>
      </c>
      <c r="D3" s="19">
        <v>668</v>
      </c>
      <c r="E3" s="18">
        <v>1470</v>
      </c>
      <c r="F3" s="20">
        <v>644</v>
      </c>
      <c r="G3" s="6">
        <f>D3/$W$2</f>
        <v>0.024437534296689226</v>
      </c>
      <c r="H3" s="6">
        <f>E3/$W$2</f>
        <v>0.05377720870678617</v>
      </c>
      <c r="I3" s="6">
        <f>F3/$W$2</f>
        <v>0.0235595390524968</v>
      </c>
      <c r="J3" s="7">
        <f>G3*100</f>
        <v>2.4437534296689227</v>
      </c>
      <c r="K3" s="7">
        <f>H3*100</f>
        <v>5.377720870678617</v>
      </c>
      <c r="L3" s="7">
        <f>I3*100</f>
        <v>2.35595390524968</v>
      </c>
      <c r="M3" s="7">
        <f>G3*250</f>
        <v>6.109383574172306</v>
      </c>
      <c r="N3" s="7">
        <f>H3*250</f>
        <v>13.444302176696542</v>
      </c>
      <c r="O3" s="7">
        <f>I3*250</f>
        <v>5.8898847631242</v>
      </c>
      <c r="P3" s="7">
        <f aca="true" t="shared" si="0" ref="P3:P14">H3*5000</f>
        <v>268.88604353393083</v>
      </c>
      <c r="Q3" s="33"/>
      <c r="R3" s="33"/>
      <c r="S3" s="27"/>
      <c r="T3" s="28">
        <f>T2/W2</f>
        <v>0.15730748125114322</v>
      </c>
      <c r="U3" s="28">
        <f>U2/W2</f>
        <v>0.5512712639473203</v>
      </c>
      <c r="V3" s="28">
        <f>V2/W2</f>
        <v>0.29142125480153647</v>
      </c>
      <c r="W3" s="28">
        <f>V3+U3+T3</f>
        <v>1</v>
      </c>
      <c r="X3" s="27"/>
      <c r="Y3" s="33"/>
      <c r="Z3" s="33"/>
    </row>
    <row r="4" spans="1:26" ht="15.75">
      <c r="A4" s="5" t="s">
        <v>10</v>
      </c>
      <c r="B4" s="5">
        <f aca="true" t="shared" si="1" ref="B4:B13">SUM(D4+E4+F4)</f>
        <v>1503</v>
      </c>
      <c r="C4" s="5" t="s">
        <v>11</v>
      </c>
      <c r="D4" s="19">
        <v>0</v>
      </c>
      <c r="E4" s="18">
        <v>1015</v>
      </c>
      <c r="F4" s="20">
        <v>488</v>
      </c>
      <c r="G4" s="6">
        <f aca="true" t="shared" si="2" ref="G4:G13">D4/$W$2</f>
        <v>0</v>
      </c>
      <c r="H4" s="6">
        <f aca="true" t="shared" si="3" ref="H4:H13">E4/$W$2</f>
        <v>0.03713188220230474</v>
      </c>
      <c r="I4" s="6">
        <f aca="true" t="shared" si="4" ref="I4:I13">F4/$W$2</f>
        <v>0.01785256996524602</v>
      </c>
      <c r="J4" s="7">
        <f aca="true" t="shared" si="5" ref="J4:J13">G4*100</f>
        <v>0</v>
      </c>
      <c r="K4" s="7">
        <f aca="true" t="shared" si="6" ref="K4:K13">H4*100</f>
        <v>3.713188220230474</v>
      </c>
      <c r="L4" s="7">
        <f aca="true" t="shared" si="7" ref="L4:L13">I4*100</f>
        <v>1.7852569965246021</v>
      </c>
      <c r="M4" s="7">
        <f aca="true" t="shared" si="8" ref="M4:M13">G4*250</f>
        <v>0</v>
      </c>
      <c r="N4" s="7">
        <f aca="true" t="shared" si="9" ref="N4:N13">H4*250</f>
        <v>9.282970550576184</v>
      </c>
      <c r="O4" s="7">
        <f aca="true" t="shared" si="10" ref="O4:O13">I4*250</f>
        <v>4.463142491311505</v>
      </c>
      <c r="P4" s="7">
        <f t="shared" si="0"/>
        <v>185.6594110115237</v>
      </c>
      <c r="Q4" s="33"/>
      <c r="R4" s="33"/>
      <c r="S4" s="27"/>
      <c r="T4" s="27"/>
      <c r="U4" s="27"/>
      <c r="V4" s="27"/>
      <c r="W4" s="27"/>
      <c r="X4" s="27"/>
      <c r="Y4" s="33"/>
      <c r="Z4" s="33"/>
    </row>
    <row r="5" spans="1:26" ht="15.75">
      <c r="A5" s="5" t="s">
        <v>2</v>
      </c>
      <c r="B5" s="5">
        <f t="shared" si="1"/>
        <v>2768</v>
      </c>
      <c r="C5" s="5" t="s">
        <v>8</v>
      </c>
      <c r="D5" s="19">
        <v>807</v>
      </c>
      <c r="E5" s="18">
        <v>1536</v>
      </c>
      <c r="F5" s="20">
        <v>425</v>
      </c>
      <c r="G5" s="6">
        <f t="shared" si="2"/>
        <v>0.029522590085970368</v>
      </c>
      <c r="H5" s="6">
        <f t="shared" si="3"/>
        <v>0.056191695628315344</v>
      </c>
      <c r="I5" s="6">
        <f t="shared" si="4"/>
        <v>0.0155478324492409</v>
      </c>
      <c r="J5" s="7">
        <f t="shared" si="5"/>
        <v>2.9522590085970366</v>
      </c>
      <c r="K5" s="7">
        <f t="shared" si="6"/>
        <v>5.619169562831535</v>
      </c>
      <c r="L5" s="7">
        <f t="shared" si="7"/>
        <v>1.5547832449240901</v>
      </c>
      <c r="M5" s="7">
        <f t="shared" si="8"/>
        <v>7.380647521492592</v>
      </c>
      <c r="N5" s="7">
        <f t="shared" si="9"/>
        <v>14.047923907078836</v>
      </c>
      <c r="O5" s="7">
        <f t="shared" si="10"/>
        <v>3.886958112310225</v>
      </c>
      <c r="P5" s="7">
        <f t="shared" si="0"/>
        <v>280.95847814157673</v>
      </c>
      <c r="Q5" s="33"/>
      <c r="R5" s="33"/>
      <c r="S5" s="27"/>
      <c r="T5" s="27"/>
      <c r="U5" s="27"/>
      <c r="V5" s="27"/>
      <c r="W5" s="27"/>
      <c r="X5" s="27"/>
      <c r="Y5" s="33"/>
      <c r="Z5" s="33"/>
    </row>
    <row r="6" spans="1:26" ht="15.75">
      <c r="A6" s="5" t="s">
        <v>3</v>
      </c>
      <c r="B6" s="5">
        <f t="shared" si="1"/>
        <v>5147</v>
      </c>
      <c r="C6" s="5" t="s">
        <v>4</v>
      </c>
      <c r="D6" s="19">
        <v>463</v>
      </c>
      <c r="E6" s="18">
        <v>3577</v>
      </c>
      <c r="F6" s="20">
        <v>1107</v>
      </c>
      <c r="G6" s="6">
        <f t="shared" si="2"/>
        <v>0.01693799158587891</v>
      </c>
      <c r="H6" s="6">
        <f t="shared" si="3"/>
        <v>0.13085787451984635</v>
      </c>
      <c r="I6" s="6">
        <f t="shared" si="4"/>
        <v>0.04049753063837571</v>
      </c>
      <c r="J6" s="7">
        <f t="shared" si="5"/>
        <v>1.693799158587891</v>
      </c>
      <c r="K6" s="7">
        <f t="shared" si="6"/>
        <v>13.085787451984634</v>
      </c>
      <c r="L6" s="7">
        <f t="shared" si="7"/>
        <v>4.049753063837571</v>
      </c>
      <c r="M6" s="7">
        <f t="shared" si="8"/>
        <v>4.234497896469728</v>
      </c>
      <c r="N6" s="7">
        <f t="shared" si="9"/>
        <v>32.71446862996159</v>
      </c>
      <c r="O6" s="7">
        <f t="shared" si="10"/>
        <v>10.124382659593927</v>
      </c>
      <c r="P6" s="7">
        <f t="shared" si="0"/>
        <v>654.2893725992317</v>
      </c>
      <c r="Q6" s="33"/>
      <c r="R6" s="33"/>
      <c r="S6" s="27"/>
      <c r="T6" s="27"/>
      <c r="U6" s="27"/>
      <c r="V6" s="27"/>
      <c r="W6" s="27"/>
      <c r="X6" s="27"/>
      <c r="Y6" s="33"/>
      <c r="Z6" s="33"/>
    </row>
    <row r="7" spans="1:26" ht="15.75">
      <c r="A7" s="5" t="s">
        <v>42</v>
      </c>
      <c r="B7" s="5">
        <f t="shared" si="1"/>
        <v>5291</v>
      </c>
      <c r="C7" s="5" t="s">
        <v>43</v>
      </c>
      <c r="D7" s="19">
        <v>845</v>
      </c>
      <c r="E7" s="18">
        <v>2680</v>
      </c>
      <c r="F7" s="20">
        <v>1766</v>
      </c>
      <c r="G7" s="6">
        <f t="shared" si="2"/>
        <v>0.030912749222608376</v>
      </c>
      <c r="H7" s="6">
        <f t="shared" si="3"/>
        <v>0.09804280226815439</v>
      </c>
      <c r="I7" s="6">
        <f t="shared" si="4"/>
        <v>0.06460581671849278</v>
      </c>
      <c r="J7" s="7">
        <f t="shared" si="5"/>
        <v>3.0912749222608378</v>
      </c>
      <c r="K7" s="7">
        <f t="shared" si="6"/>
        <v>9.804280226815438</v>
      </c>
      <c r="L7" s="7">
        <f t="shared" si="7"/>
        <v>6.460581671849278</v>
      </c>
      <c r="M7" s="7">
        <f t="shared" si="8"/>
        <v>7.728187305652094</v>
      </c>
      <c r="N7" s="7">
        <f t="shared" si="9"/>
        <v>24.510700567038597</v>
      </c>
      <c r="O7" s="7">
        <f t="shared" si="10"/>
        <v>16.151454179623194</v>
      </c>
      <c r="P7" s="7">
        <f t="shared" si="0"/>
        <v>490.21401134077195</v>
      </c>
      <c r="Q7" s="33"/>
      <c r="R7" s="33"/>
      <c r="S7" s="27"/>
      <c r="T7" s="27"/>
      <c r="U7" s="27"/>
      <c r="V7" s="27"/>
      <c r="W7" s="27"/>
      <c r="X7" s="27"/>
      <c r="Y7" s="33"/>
      <c r="Z7" s="33"/>
    </row>
    <row r="8" spans="1:26" ht="19.5" customHeight="1">
      <c r="A8" s="5" t="s">
        <v>9</v>
      </c>
      <c r="B8" s="5">
        <f t="shared" si="1"/>
        <v>1569</v>
      </c>
      <c r="C8" s="5" t="s">
        <v>12</v>
      </c>
      <c r="D8" s="19">
        <v>0</v>
      </c>
      <c r="E8" s="18">
        <v>1033</v>
      </c>
      <c r="F8" s="20">
        <v>536</v>
      </c>
      <c r="G8" s="6">
        <f t="shared" si="2"/>
        <v>0</v>
      </c>
      <c r="H8" s="6">
        <f t="shared" si="3"/>
        <v>0.03779037863544906</v>
      </c>
      <c r="I8" s="6">
        <f t="shared" si="4"/>
        <v>0.019608560453630876</v>
      </c>
      <c r="J8" s="7">
        <f t="shared" si="5"/>
        <v>0</v>
      </c>
      <c r="K8" s="7">
        <f t="shared" si="6"/>
        <v>3.779037863544906</v>
      </c>
      <c r="L8" s="7">
        <f t="shared" si="7"/>
        <v>1.9608560453630877</v>
      </c>
      <c r="M8" s="7">
        <f t="shared" si="8"/>
        <v>0</v>
      </c>
      <c r="N8" s="7">
        <f t="shared" si="9"/>
        <v>9.447594658862265</v>
      </c>
      <c r="O8" s="7">
        <f t="shared" si="10"/>
        <v>4.902140113407719</v>
      </c>
      <c r="P8" s="7">
        <f t="shared" si="0"/>
        <v>188.9518931772453</v>
      </c>
      <c r="Q8" s="33"/>
      <c r="R8" s="33"/>
      <c r="S8" s="27"/>
      <c r="T8" s="27"/>
      <c r="U8" s="27"/>
      <c r="V8" s="27"/>
      <c r="W8" s="27"/>
      <c r="X8" s="27"/>
      <c r="Y8" s="33"/>
      <c r="Z8" s="33"/>
    </row>
    <row r="9" spans="1:26" ht="21" customHeight="1" hidden="1">
      <c r="A9" s="5" t="s">
        <v>25</v>
      </c>
      <c r="B9" s="5">
        <f t="shared" si="1"/>
        <v>0</v>
      </c>
      <c r="C9" s="5" t="s">
        <v>26</v>
      </c>
      <c r="D9" s="19">
        <v>0</v>
      </c>
      <c r="E9" s="18">
        <v>0</v>
      </c>
      <c r="F9" s="20">
        <v>0</v>
      </c>
      <c r="G9" s="6">
        <f t="shared" si="2"/>
        <v>0</v>
      </c>
      <c r="H9" s="6">
        <f t="shared" si="3"/>
        <v>0</v>
      </c>
      <c r="I9" s="6">
        <f t="shared" si="4"/>
        <v>0</v>
      </c>
      <c r="J9" s="7">
        <f t="shared" si="5"/>
        <v>0</v>
      </c>
      <c r="K9" s="7">
        <f t="shared" si="6"/>
        <v>0</v>
      </c>
      <c r="L9" s="7">
        <f t="shared" si="7"/>
        <v>0</v>
      </c>
      <c r="M9" s="7">
        <f t="shared" si="8"/>
        <v>0</v>
      </c>
      <c r="N9" s="7">
        <f t="shared" si="9"/>
        <v>0</v>
      </c>
      <c r="O9" s="7">
        <f t="shared" si="10"/>
        <v>0</v>
      </c>
      <c r="P9" s="7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21" customHeight="1" hidden="1">
      <c r="A10" s="5" t="s">
        <v>39</v>
      </c>
      <c r="B10" s="5">
        <f t="shared" si="1"/>
        <v>0</v>
      </c>
      <c r="C10" s="5" t="s">
        <v>27</v>
      </c>
      <c r="D10" s="19"/>
      <c r="E10" s="18">
        <v>0</v>
      </c>
      <c r="F10" s="20">
        <v>0</v>
      </c>
      <c r="G10" s="6">
        <f t="shared" si="2"/>
        <v>0</v>
      </c>
      <c r="H10" s="6">
        <f t="shared" si="3"/>
        <v>0</v>
      </c>
      <c r="I10" s="6">
        <f t="shared" si="4"/>
        <v>0</v>
      </c>
      <c r="J10" s="7">
        <f t="shared" si="5"/>
        <v>0</v>
      </c>
      <c r="K10" s="7">
        <f t="shared" si="6"/>
        <v>0</v>
      </c>
      <c r="L10" s="7">
        <f t="shared" si="7"/>
        <v>0</v>
      </c>
      <c r="M10" s="7">
        <f t="shared" si="8"/>
        <v>0</v>
      </c>
      <c r="N10" s="7">
        <f t="shared" si="9"/>
        <v>0</v>
      </c>
      <c r="O10" s="7">
        <f t="shared" si="10"/>
        <v>0</v>
      </c>
      <c r="P10" s="7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2.5" customHeight="1" hidden="1">
      <c r="A11" s="5" t="s">
        <v>38</v>
      </c>
      <c r="B11" s="5">
        <f t="shared" si="1"/>
        <v>0</v>
      </c>
      <c r="C11" s="5" t="s">
        <v>40</v>
      </c>
      <c r="D11" s="19">
        <v>0</v>
      </c>
      <c r="E11" s="18">
        <v>0</v>
      </c>
      <c r="F11" s="20">
        <v>0</v>
      </c>
      <c r="G11" s="6">
        <f t="shared" si="2"/>
        <v>0</v>
      </c>
      <c r="H11" s="6">
        <f t="shared" si="3"/>
        <v>0</v>
      </c>
      <c r="I11" s="6">
        <f t="shared" si="4"/>
        <v>0</v>
      </c>
      <c r="J11" s="7">
        <f t="shared" si="5"/>
        <v>0</v>
      </c>
      <c r="K11" s="7">
        <f t="shared" si="6"/>
        <v>0</v>
      </c>
      <c r="L11" s="7">
        <f t="shared" si="7"/>
        <v>0</v>
      </c>
      <c r="M11" s="7">
        <f t="shared" si="8"/>
        <v>0</v>
      </c>
      <c r="N11" s="7">
        <f t="shared" si="9"/>
        <v>0</v>
      </c>
      <c r="O11" s="7">
        <f t="shared" si="10"/>
        <v>0</v>
      </c>
      <c r="P11" s="7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1.75" customHeight="1">
      <c r="A12" s="5" t="s">
        <v>14</v>
      </c>
      <c r="B12" s="5">
        <f t="shared" si="1"/>
        <v>4659</v>
      </c>
      <c r="C12" s="5" t="s">
        <v>13</v>
      </c>
      <c r="D12" s="19">
        <v>742</v>
      </c>
      <c r="E12" s="18">
        <v>2553</v>
      </c>
      <c r="F12" s="20">
        <v>1364</v>
      </c>
      <c r="G12" s="6">
        <f t="shared" si="2"/>
        <v>0.02714468629961588</v>
      </c>
      <c r="H12" s="6">
        <f t="shared" si="3"/>
        <v>0.09339674410096946</v>
      </c>
      <c r="I12" s="6">
        <f t="shared" si="4"/>
        <v>0.049899396378269616</v>
      </c>
      <c r="J12" s="7">
        <f t="shared" si="5"/>
        <v>2.714468629961588</v>
      </c>
      <c r="K12" s="7">
        <f t="shared" si="6"/>
        <v>9.339674410096945</v>
      </c>
      <c r="L12" s="7">
        <f t="shared" si="7"/>
        <v>4.989939637826962</v>
      </c>
      <c r="M12" s="7">
        <f t="shared" si="8"/>
        <v>6.786171574903969</v>
      </c>
      <c r="N12" s="7">
        <f t="shared" si="9"/>
        <v>23.349186025242364</v>
      </c>
      <c r="O12" s="7">
        <f t="shared" si="10"/>
        <v>12.474849094567404</v>
      </c>
      <c r="P12" s="7">
        <f t="shared" si="0"/>
        <v>466.98372050484727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48" customHeight="1">
      <c r="A13" s="15" t="s">
        <v>35</v>
      </c>
      <c r="B13" s="5">
        <f t="shared" si="1"/>
        <v>3616</v>
      </c>
      <c r="C13" s="5" t="s">
        <v>5</v>
      </c>
      <c r="D13" s="19">
        <v>775</v>
      </c>
      <c r="E13" s="18">
        <v>1205</v>
      </c>
      <c r="F13" s="20">
        <v>1636</v>
      </c>
      <c r="G13" s="6">
        <f t="shared" si="2"/>
        <v>0.028351929760380465</v>
      </c>
      <c r="H13" s="6">
        <f t="shared" si="3"/>
        <v>0.04408267788549479</v>
      </c>
      <c r="I13" s="6">
        <f t="shared" si="4"/>
        <v>0.05985000914578379</v>
      </c>
      <c r="J13" s="7">
        <f t="shared" si="5"/>
        <v>2.8351929760380465</v>
      </c>
      <c r="K13" s="7">
        <f t="shared" si="6"/>
        <v>4.4082677885494785</v>
      </c>
      <c r="L13" s="7">
        <f t="shared" si="7"/>
        <v>5.985000914578379</v>
      </c>
      <c r="M13" s="7">
        <f t="shared" si="8"/>
        <v>7.087982440095116</v>
      </c>
      <c r="N13" s="7">
        <f t="shared" si="9"/>
        <v>11.020669471373697</v>
      </c>
      <c r="O13" s="7">
        <f t="shared" si="10"/>
        <v>14.962502286445948</v>
      </c>
      <c r="P13" s="7">
        <f t="shared" si="0"/>
        <v>220.41338942747396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5" ht="15.75">
      <c r="A14" s="8" t="s">
        <v>6</v>
      </c>
      <c r="B14" s="8">
        <f>SUM(B3:B13)</f>
        <v>27335</v>
      </c>
      <c r="C14" s="8"/>
      <c r="D14" s="8">
        <f aca="true" t="shared" si="11" ref="D14:O14">SUM(D3:D13)</f>
        <v>4300</v>
      </c>
      <c r="E14" s="8">
        <f t="shared" si="11"/>
        <v>15069</v>
      </c>
      <c r="F14" s="8">
        <f t="shared" si="11"/>
        <v>7966</v>
      </c>
      <c r="G14" s="9">
        <f t="shared" si="11"/>
        <v>0.15730748125114324</v>
      </c>
      <c r="H14" s="9">
        <f t="shared" si="11"/>
        <v>0.5512712639473203</v>
      </c>
      <c r="I14" s="9">
        <f t="shared" si="11"/>
        <v>0.2914212548015365</v>
      </c>
      <c r="J14" s="32">
        <f t="shared" si="11"/>
        <v>15.730748125114323</v>
      </c>
      <c r="K14" s="32">
        <f t="shared" si="11"/>
        <v>55.12712639473203</v>
      </c>
      <c r="L14" s="32">
        <f t="shared" si="11"/>
        <v>29.14212548015365</v>
      </c>
      <c r="M14" s="32">
        <f t="shared" si="11"/>
        <v>39.32687031278581</v>
      </c>
      <c r="N14" s="32">
        <f t="shared" si="11"/>
        <v>137.81781598683006</v>
      </c>
      <c r="O14" s="32">
        <f t="shared" si="11"/>
        <v>72.85531370038412</v>
      </c>
      <c r="P14" s="10">
        <f t="shared" si="0"/>
        <v>2756.3563197366016</v>
      </c>
      <c r="Q14" s="33"/>
      <c r="R14" s="33"/>
      <c r="S14" s="33"/>
      <c r="T14" s="33"/>
      <c r="U14" s="33"/>
      <c r="V14" s="33"/>
      <c r="W14" s="33"/>
      <c r="X14" s="33"/>
      <c r="Y14" s="33"/>
    </row>
    <row r="15" spans="10:25" ht="15.75">
      <c r="J15" s="24" t="s">
        <v>32</v>
      </c>
      <c r="K15" s="25">
        <f>SUM(J14+K14+L14)</f>
        <v>100</v>
      </c>
      <c r="L15" s="26"/>
      <c r="M15" s="24" t="s">
        <v>32</v>
      </c>
      <c r="N15" s="25">
        <f>SUM(M14+N14+O14)</f>
        <v>250</v>
      </c>
      <c r="O15" s="26"/>
      <c r="Q15" s="33"/>
      <c r="R15" s="33"/>
      <c r="S15" s="33"/>
      <c r="T15" s="33"/>
      <c r="U15" s="33"/>
      <c r="V15" s="33"/>
      <c r="W15" s="33"/>
      <c r="X15" s="33"/>
      <c r="Y15" s="33"/>
    </row>
    <row r="16" spans="10:25" ht="15.75">
      <c r="J16" s="29" t="s">
        <v>36</v>
      </c>
      <c r="K16" s="30"/>
      <c r="L16" s="30"/>
      <c r="M16" s="29" t="s">
        <v>37</v>
      </c>
      <c r="N16" s="30"/>
      <c r="O16" s="31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5.75">
      <c r="A17" s="14" t="s">
        <v>7</v>
      </c>
      <c r="B17" s="14"/>
      <c r="H17" s="5" t="s">
        <v>1</v>
      </c>
      <c r="I17" s="5"/>
      <c r="J17" s="7">
        <f>G3*500</f>
        <v>12.218767148344613</v>
      </c>
      <c r="K17" s="7">
        <f>H3*500</f>
        <v>26.888604353393085</v>
      </c>
      <c r="L17" s="7">
        <f>I3*500</f>
        <v>11.7797695262484</v>
      </c>
      <c r="M17" s="7">
        <f>G3*1500</f>
        <v>36.65630144503384</v>
      </c>
      <c r="N17" s="7">
        <f>H3*1500</f>
        <v>80.66581306017926</v>
      </c>
      <c r="O17" s="7">
        <f>I3*1500</f>
        <v>35.3393085787452</v>
      </c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.75">
      <c r="A18" s="16">
        <v>42663</v>
      </c>
      <c r="H18" s="5" t="s">
        <v>11</v>
      </c>
      <c r="I18" s="5"/>
      <c r="J18" s="7">
        <f aca="true" t="shared" si="12" ref="J18:J27">G4*500</f>
        <v>0</v>
      </c>
      <c r="K18" s="7">
        <f aca="true" t="shared" si="13" ref="K18:K26">H4*500</f>
        <v>18.56594110115237</v>
      </c>
      <c r="L18" s="7">
        <f aca="true" t="shared" si="14" ref="L18:L27">I4*500</f>
        <v>8.92628498262301</v>
      </c>
      <c r="M18" s="7">
        <f aca="true" t="shared" si="15" ref="M18:M27">G4*1500</f>
        <v>0</v>
      </c>
      <c r="N18" s="7">
        <f aca="true" t="shared" si="16" ref="N18:N27">H4*1500</f>
        <v>55.69782330345711</v>
      </c>
      <c r="O18" s="7">
        <f aca="true" t="shared" si="17" ref="O18:O27">I4*1500</f>
        <v>26.778854947869032</v>
      </c>
      <c r="Q18" s="33"/>
      <c r="R18" s="33"/>
      <c r="S18" s="33"/>
      <c r="T18" s="33"/>
      <c r="U18" s="33"/>
      <c r="V18" s="33"/>
      <c r="W18" s="33"/>
      <c r="X18" s="33"/>
      <c r="Y18" s="33"/>
    </row>
    <row r="19" spans="8:25" ht="15.75">
      <c r="H19" s="5" t="s">
        <v>8</v>
      </c>
      <c r="I19" s="5"/>
      <c r="J19" s="7">
        <f t="shared" si="12"/>
        <v>14.761295042985184</v>
      </c>
      <c r="K19" s="7">
        <f t="shared" si="13"/>
        <v>28.095847814157672</v>
      </c>
      <c r="L19" s="7">
        <f t="shared" si="14"/>
        <v>7.77391622462045</v>
      </c>
      <c r="M19" s="7">
        <f t="shared" si="15"/>
        <v>44.28388512895555</v>
      </c>
      <c r="N19" s="7">
        <f t="shared" si="16"/>
        <v>84.28754344247302</v>
      </c>
      <c r="O19" s="7">
        <f t="shared" si="17"/>
        <v>23.32174867386135</v>
      </c>
      <c r="Q19" s="33"/>
      <c r="R19" s="33"/>
      <c r="S19" s="33"/>
      <c r="T19" s="33"/>
      <c r="U19" s="33"/>
      <c r="V19" s="33"/>
      <c r="W19" s="33"/>
      <c r="X19" s="33"/>
      <c r="Y19" s="33"/>
    </row>
    <row r="20" spans="8:25" ht="15.75">
      <c r="H20" s="5" t="s">
        <v>4</v>
      </c>
      <c r="I20" s="5"/>
      <c r="J20" s="7">
        <f t="shared" si="12"/>
        <v>8.468995792939456</v>
      </c>
      <c r="K20" s="7">
        <f t="shared" si="13"/>
        <v>65.42893725992317</v>
      </c>
      <c r="L20" s="7">
        <f t="shared" si="14"/>
        <v>20.248765319187854</v>
      </c>
      <c r="M20" s="7">
        <f t="shared" si="15"/>
        <v>25.406987378818368</v>
      </c>
      <c r="N20" s="7">
        <f t="shared" si="16"/>
        <v>196.28681177976952</v>
      </c>
      <c r="O20" s="7">
        <f t="shared" si="17"/>
        <v>60.74629595756357</v>
      </c>
      <c r="Q20" s="33"/>
      <c r="R20" s="33"/>
      <c r="S20" s="33"/>
      <c r="T20" s="33"/>
      <c r="U20" s="33"/>
      <c r="V20" s="33"/>
      <c r="W20" s="33"/>
      <c r="X20" s="33"/>
      <c r="Y20" s="33"/>
    </row>
    <row r="21" spans="8:25" ht="15.75">
      <c r="H21" s="5" t="s">
        <v>43</v>
      </c>
      <c r="I21" s="5"/>
      <c r="J21" s="7">
        <f t="shared" si="12"/>
        <v>15.456374611304188</v>
      </c>
      <c r="K21" s="7">
        <f t="shared" si="13"/>
        <v>49.021401134077195</v>
      </c>
      <c r="L21" s="7">
        <f t="shared" si="14"/>
        <v>32.30290835924639</v>
      </c>
      <c r="M21" s="7">
        <f t="shared" si="15"/>
        <v>46.36912383391256</v>
      </c>
      <c r="N21" s="7">
        <f t="shared" si="16"/>
        <v>147.06420340223158</v>
      </c>
      <c r="O21" s="7">
        <f t="shared" si="17"/>
        <v>96.90872507773916</v>
      </c>
      <c r="Q21" s="33"/>
      <c r="R21" s="33"/>
      <c r="S21" s="33"/>
      <c r="T21" s="33"/>
      <c r="U21" s="33"/>
      <c r="V21" s="33"/>
      <c r="W21" s="33"/>
      <c r="X21" s="33"/>
      <c r="Y21" s="33"/>
    </row>
    <row r="22" spans="8:25" ht="15.75">
      <c r="H22" s="5" t="s">
        <v>12</v>
      </c>
      <c r="I22" s="5"/>
      <c r="J22" s="7">
        <f t="shared" si="12"/>
        <v>0</v>
      </c>
      <c r="K22" s="7">
        <f t="shared" si="13"/>
        <v>18.89518931772453</v>
      </c>
      <c r="L22" s="7">
        <f t="shared" si="14"/>
        <v>9.804280226815438</v>
      </c>
      <c r="M22" s="7">
        <f t="shared" si="15"/>
        <v>0</v>
      </c>
      <c r="N22" s="7">
        <f t="shared" si="16"/>
        <v>56.68556795317359</v>
      </c>
      <c r="O22" s="7">
        <f t="shared" si="17"/>
        <v>29.412840680446315</v>
      </c>
      <c r="Q22" s="33"/>
      <c r="R22" s="33"/>
      <c r="S22" s="33"/>
      <c r="T22" s="33"/>
      <c r="U22" s="33"/>
      <c r="V22" s="33"/>
      <c r="W22" s="33"/>
      <c r="X22" s="33"/>
      <c r="Y22" s="33"/>
    </row>
    <row r="23" spans="8:25" ht="15.75" hidden="1">
      <c r="H23" s="5" t="s">
        <v>26</v>
      </c>
      <c r="I23" s="5"/>
      <c r="J23" s="7">
        <f t="shared" si="12"/>
        <v>0</v>
      </c>
      <c r="K23" s="7">
        <f t="shared" si="13"/>
        <v>0</v>
      </c>
      <c r="L23" s="7">
        <f t="shared" si="14"/>
        <v>0</v>
      </c>
      <c r="M23" s="7">
        <f t="shared" si="15"/>
        <v>0</v>
      </c>
      <c r="N23" s="7">
        <f t="shared" si="16"/>
        <v>0</v>
      </c>
      <c r="O23" s="7">
        <f t="shared" si="17"/>
        <v>0</v>
      </c>
      <c r="Q23" s="33"/>
      <c r="R23" s="33"/>
      <c r="S23" s="33"/>
      <c r="T23" s="33"/>
      <c r="U23" s="33"/>
      <c r="V23" s="33"/>
      <c r="W23" s="33"/>
      <c r="X23" s="33"/>
      <c r="Y23" s="33"/>
    </row>
    <row r="24" spans="8:25" ht="15.75" hidden="1">
      <c r="H24" s="5" t="s">
        <v>27</v>
      </c>
      <c r="I24" s="5"/>
      <c r="J24" s="7">
        <f t="shared" si="12"/>
        <v>0</v>
      </c>
      <c r="K24" s="7">
        <f t="shared" si="13"/>
        <v>0</v>
      </c>
      <c r="L24" s="7">
        <f t="shared" si="14"/>
        <v>0</v>
      </c>
      <c r="M24" s="7">
        <f t="shared" si="15"/>
        <v>0</v>
      </c>
      <c r="N24" s="7">
        <f t="shared" si="16"/>
        <v>0</v>
      </c>
      <c r="O24" s="7">
        <f t="shared" si="17"/>
        <v>0</v>
      </c>
      <c r="Q24" s="33"/>
      <c r="R24" s="33"/>
      <c r="S24" s="33"/>
      <c r="T24" s="33"/>
      <c r="U24" s="33"/>
      <c r="V24" s="33"/>
      <c r="W24" s="33"/>
      <c r="X24" s="33"/>
      <c r="Y24" s="33"/>
    </row>
    <row r="25" spans="8:25" ht="15.75" hidden="1">
      <c r="H25" s="5" t="s">
        <v>40</v>
      </c>
      <c r="I25" s="5"/>
      <c r="J25" s="7">
        <f t="shared" si="12"/>
        <v>0</v>
      </c>
      <c r="K25" s="7">
        <f t="shared" si="13"/>
        <v>0</v>
      </c>
      <c r="L25" s="7">
        <f t="shared" si="14"/>
        <v>0</v>
      </c>
      <c r="M25" s="7">
        <f t="shared" si="15"/>
        <v>0</v>
      </c>
      <c r="N25" s="7">
        <f t="shared" si="16"/>
        <v>0</v>
      </c>
      <c r="O25" s="7">
        <f t="shared" si="17"/>
        <v>0</v>
      </c>
      <c r="Q25" s="33"/>
      <c r="R25" s="33"/>
      <c r="S25" s="33"/>
      <c r="T25" s="33"/>
      <c r="U25" s="33"/>
      <c r="V25" s="33"/>
      <c r="W25" s="33"/>
      <c r="X25" s="33"/>
      <c r="Y25" s="33"/>
    </row>
    <row r="26" spans="8:25" ht="15.75">
      <c r="H26" s="5" t="s">
        <v>13</v>
      </c>
      <c r="I26" s="5"/>
      <c r="J26" s="7">
        <f t="shared" si="12"/>
        <v>13.572343149807939</v>
      </c>
      <c r="K26" s="7">
        <f t="shared" si="13"/>
        <v>46.69837205048473</v>
      </c>
      <c r="L26" s="7">
        <f t="shared" si="14"/>
        <v>24.949698189134807</v>
      </c>
      <c r="M26" s="7">
        <f t="shared" si="15"/>
        <v>40.71702944942382</v>
      </c>
      <c r="N26" s="7">
        <f t="shared" si="16"/>
        <v>140.0951161514542</v>
      </c>
      <c r="O26" s="7">
        <f t="shared" si="17"/>
        <v>74.84909456740442</v>
      </c>
      <c r="Q26" s="33"/>
      <c r="R26" s="33"/>
      <c r="S26" s="33"/>
      <c r="T26" s="33"/>
      <c r="U26" s="33"/>
      <c r="V26" s="33"/>
      <c r="W26" s="33"/>
      <c r="X26" s="33"/>
      <c r="Y26" s="33"/>
    </row>
    <row r="27" spans="8:23" ht="15.75">
      <c r="H27" s="5" t="s">
        <v>5</v>
      </c>
      <c r="I27" s="5"/>
      <c r="J27" s="7">
        <f t="shared" si="12"/>
        <v>14.175964880190232</v>
      </c>
      <c r="K27" s="7">
        <f>H13*500</f>
        <v>22.041338942747394</v>
      </c>
      <c r="L27" s="7">
        <f t="shared" si="14"/>
        <v>29.925004572891897</v>
      </c>
      <c r="M27" s="7">
        <f t="shared" si="15"/>
        <v>42.5278946405707</v>
      </c>
      <c r="N27" s="7">
        <f t="shared" si="16"/>
        <v>66.12401682824219</v>
      </c>
      <c r="O27" s="7">
        <f t="shared" si="17"/>
        <v>89.77501371867568</v>
      </c>
      <c r="W27" s="33"/>
    </row>
    <row r="28" spans="1:23" ht="15.75">
      <c r="A28" s="8" t="s">
        <v>6</v>
      </c>
      <c r="B28" s="8">
        <f>SUM(B17:B26)</f>
        <v>0</v>
      </c>
      <c r="C28" s="8"/>
      <c r="D28" s="8">
        <f>SUM(D17:D26)</f>
        <v>0</v>
      </c>
      <c r="E28" s="8">
        <f>SUM(E17:E26)</f>
        <v>0</v>
      </c>
      <c r="F28" s="8">
        <f>SUM(F17:F26)</f>
        <v>0</v>
      </c>
      <c r="G28" s="9">
        <f>G14</f>
        <v>0.15730748125114324</v>
      </c>
      <c r="H28" s="9">
        <f>H14</f>
        <v>0.5512712639473203</v>
      </c>
      <c r="I28" s="9">
        <f>I14</f>
        <v>0.2914212548015365</v>
      </c>
      <c r="J28" s="32">
        <f aca="true" t="shared" si="18" ref="J28:O28">SUM(J17:J27)</f>
        <v>78.65374062557161</v>
      </c>
      <c r="K28" s="32">
        <f t="shared" si="18"/>
        <v>275.6356319736601</v>
      </c>
      <c r="L28" s="32">
        <f t="shared" si="18"/>
        <v>145.71062740076823</v>
      </c>
      <c r="M28" s="32">
        <f t="shared" si="18"/>
        <v>235.96122187671486</v>
      </c>
      <c r="N28" s="32">
        <f t="shared" si="18"/>
        <v>826.9068959209806</v>
      </c>
      <c r="O28" s="32">
        <f t="shared" si="18"/>
        <v>437.13188220230467</v>
      </c>
      <c r="W28" s="33"/>
    </row>
    <row r="29" spans="10:23" ht="15.75">
      <c r="J29" s="24" t="s">
        <v>32</v>
      </c>
      <c r="K29" s="25">
        <f>SUM(J28+K28+L28)</f>
        <v>500</v>
      </c>
      <c r="L29" s="26"/>
      <c r="M29" s="24" t="s">
        <v>32</v>
      </c>
      <c r="N29" s="25">
        <f>SUM(M28+N28+O28)</f>
        <v>1500.0000000000002</v>
      </c>
      <c r="O29" s="26"/>
      <c r="W29" s="33"/>
    </row>
  </sheetData>
  <sheetProtection/>
  <printOptions/>
  <pageMargins left="0.7500000000000001" right="0.7500000000000001" top="1" bottom="1" header="0.5" footer="0.5"/>
  <pageSetup orientation="landscape" paperSize="9"/>
  <ignoredErrors>
    <ignoredError sqref="U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office</cp:lastModifiedBy>
  <cp:lastPrinted>2016-10-20T08:48:49Z</cp:lastPrinted>
  <dcterms:created xsi:type="dcterms:W3CDTF">2013-10-04T13:48:24Z</dcterms:created>
  <dcterms:modified xsi:type="dcterms:W3CDTF">2017-01-30T18:33:51Z</dcterms:modified>
  <cp:category/>
  <cp:version/>
  <cp:contentType/>
  <cp:contentStatus/>
</cp:coreProperties>
</file>